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0" windowWidth="14205" windowHeight="11640" tabRatio="728" activeTab="0"/>
  </bookViews>
  <sheets>
    <sheet name="OE-AFG" sheetId="1" r:id="rId1"/>
  </sheets>
  <definedNames>
    <definedName name="DYX">#REF!</definedName>
  </definedNames>
  <calcPr fullCalcOnLoad="1"/>
</workbook>
</file>

<file path=xl/comments1.xml><?xml version="1.0" encoding="utf-8"?>
<comments xmlns="http://schemas.openxmlformats.org/spreadsheetml/2006/main">
  <authors>
    <author>Gerhard Hausberger</author>
  </authors>
  <commentList>
    <comment ref="E34" authorId="0">
      <text>
        <r>
          <rPr>
            <b/>
            <sz val="8"/>
            <rFont val="Tahoma"/>
            <family val="0"/>
          </rPr>
          <t>Gerhard Hausberger:</t>
        </r>
        <r>
          <rPr>
            <sz val="8"/>
            <rFont val="Tahoma"/>
            <family val="0"/>
          </rPr>
          <t xml:space="preserve">
Actual TOW</t>
        </r>
      </text>
    </comment>
  </commentList>
</comments>
</file>

<file path=xl/sharedStrings.xml><?xml version="1.0" encoding="utf-8"?>
<sst xmlns="http://schemas.openxmlformats.org/spreadsheetml/2006/main" count="34" uniqueCount="25">
  <si>
    <t>Distance</t>
  </si>
  <si>
    <t>Weight</t>
  </si>
  <si>
    <t>Ref Line</t>
  </si>
  <si>
    <t>Moment</t>
  </si>
  <si>
    <t>Empty Wgt</t>
  </si>
  <si>
    <t>MTOW</t>
  </si>
  <si>
    <t>CG Limits</t>
  </si>
  <si>
    <t>Position</t>
  </si>
  <si>
    <t>TOW</t>
  </si>
  <si>
    <t>CG  front Norm</t>
  </si>
  <si>
    <t>CG  rear Norm</t>
  </si>
  <si>
    <t>Load</t>
  </si>
  <si>
    <t>PIC</t>
  </si>
  <si>
    <t>Co (front)</t>
  </si>
  <si>
    <t>Baggage</t>
  </si>
  <si>
    <t>Fuel</t>
  </si>
  <si>
    <t>Result</t>
  </si>
  <si>
    <t>Rear</t>
  </si>
  <si>
    <t>Load CG</t>
  </si>
  <si>
    <t>Fuel [lt]</t>
  </si>
  <si>
    <t>CG</t>
  </si>
  <si>
    <t xml:space="preserve"> </t>
  </si>
  <si>
    <t>max Zul</t>
  </si>
  <si>
    <t>&lt;- lit [max 79]</t>
  </si>
  <si>
    <t xml:space="preserve">OE-CTA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</si>
</sst>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hh:mm;@"/>
    <numFmt numFmtId="174" formatCode="#,##0\ &quot;kg&quot;"/>
    <numFmt numFmtId="175" formatCode="#,##0.000\ &quot;m&quot;"/>
    <numFmt numFmtId="176" formatCode="#,##0.00\ &quot;mkg&quot;"/>
    <numFmt numFmtId="177" formatCode="#,##0\ &quot;lbs&quot;"/>
    <numFmt numFmtId="178" formatCode="#,##0.0\ &quot;in&quot;"/>
    <numFmt numFmtId="179" formatCode="#,##0\ &quot;in-lbs&quot;"/>
    <numFmt numFmtId="180" formatCode="#,##0\ &quot;l&quot;"/>
    <numFmt numFmtId="181" formatCode="#,##0\ &quot;gal&quot;"/>
    <numFmt numFmtId="182" formatCode="##0\ &quot;l&quot;"/>
    <numFmt numFmtId="183" formatCode="#0\ &quot;gal&quot;"/>
    <numFmt numFmtId="184" formatCode="#,##0.00\ &quot;m&quot;"/>
    <numFmt numFmtId="185" formatCode="0.0%"/>
    <numFmt numFmtId="186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4" fontId="2" fillId="34" borderId="10" xfId="0" applyNumberFormat="1" applyFont="1" applyFill="1" applyBorder="1" applyAlignment="1" applyProtection="1">
      <alignment/>
      <protection locked="0"/>
    </xf>
    <xf numFmtId="174" fontId="2" fillId="34" borderId="11" xfId="0" applyNumberFormat="1" applyFont="1" applyFill="1" applyBorder="1" applyAlignment="1" applyProtection="1">
      <alignment/>
      <protection locked="0"/>
    </xf>
    <xf numFmtId="174" fontId="2" fillId="34" borderId="12" xfId="0" applyNumberFormat="1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75" fontId="2" fillId="35" borderId="16" xfId="0" applyNumberFormat="1" applyFont="1" applyFill="1" applyBorder="1" applyAlignment="1" applyProtection="1">
      <alignment/>
      <protection/>
    </xf>
    <xf numFmtId="176" fontId="2" fillId="35" borderId="17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174" fontId="2" fillId="35" borderId="14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175" fontId="2" fillId="35" borderId="10" xfId="0" applyNumberFormat="1" applyFont="1" applyFill="1" applyBorder="1" applyAlignment="1" applyProtection="1">
      <alignment/>
      <protection/>
    </xf>
    <xf numFmtId="176" fontId="2" fillId="37" borderId="24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5" fillId="36" borderId="13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0" fontId="5" fillId="36" borderId="21" xfId="0" applyFont="1" applyFill="1" applyBorder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175" fontId="7" fillId="35" borderId="11" xfId="0" applyNumberFormat="1" applyFont="1" applyFill="1" applyBorder="1" applyAlignment="1" applyProtection="1">
      <alignment/>
      <protection/>
    </xf>
    <xf numFmtId="175" fontId="6" fillId="35" borderId="11" xfId="0" applyNumberFormat="1" applyFont="1" applyFill="1" applyBorder="1" applyAlignment="1" applyProtection="1">
      <alignment/>
      <protection/>
    </xf>
    <xf numFmtId="174" fontId="2" fillId="35" borderId="27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74" fontId="2" fillId="39" borderId="29" xfId="0" applyNumberFormat="1" applyFont="1" applyFill="1" applyBorder="1" applyAlignment="1" applyProtection="1">
      <alignment/>
      <protection/>
    </xf>
    <xf numFmtId="175" fontId="5" fillId="36" borderId="21" xfId="0" applyNumberFormat="1" applyFont="1" applyFill="1" applyBorder="1" applyAlignment="1" applyProtection="1">
      <alignment/>
      <protection/>
    </xf>
    <xf numFmtId="174" fontId="2" fillId="35" borderId="25" xfId="0" applyNumberFormat="1" applyFont="1" applyFill="1" applyBorder="1" applyAlignment="1" applyProtection="1">
      <alignment/>
      <protection/>
    </xf>
    <xf numFmtId="175" fontId="2" fillId="35" borderId="11" xfId="0" applyNumberFormat="1" applyFont="1" applyFill="1" applyBorder="1" applyAlignment="1" applyProtection="1">
      <alignment/>
      <protection/>
    </xf>
    <xf numFmtId="175" fontId="2" fillId="35" borderId="12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74" fontId="5" fillId="36" borderId="19" xfId="0" applyNumberFormat="1" applyFont="1" applyFill="1" applyBorder="1" applyAlignment="1" applyProtection="1">
      <alignment/>
      <protection/>
    </xf>
    <xf numFmtId="176" fontId="5" fillId="36" borderId="14" xfId="0" applyNumberFormat="1" applyFont="1" applyFill="1" applyBorder="1" applyAlignment="1" applyProtection="1">
      <alignment/>
      <protection/>
    </xf>
    <xf numFmtId="174" fontId="2" fillId="0" borderId="12" xfId="0" applyNumberFormat="1" applyFont="1" applyBorder="1" applyAlignment="1" applyProtection="1">
      <alignment/>
      <protection/>
    </xf>
    <xf numFmtId="174" fontId="5" fillId="36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indexed="42"/>
        </patternFill>
      </fill>
    </dxf>
    <dxf>
      <font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 OE-CTA</a:t>
            </a:r>
          </a:p>
        </c:rich>
      </c:tx>
      <c:layout>
        <c:manualLayout>
          <c:xMode val="factor"/>
          <c:yMode val="factor"/>
          <c:x val="-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05"/>
          <c:w val="0.9635"/>
          <c:h val="0.85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'OE-AFG'!$D$27</c:f>
              <c:strCache>
                <c:ptCount val="1"/>
                <c:pt idx="0">
                  <c:v>Weight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'OE-AFG'!$B$28:$B$34</c:f>
              <c:numCache/>
            </c:numRef>
          </c:xVal>
          <c:yVal>
            <c:numRef>
              <c:f>'OE-AFG'!$D$28:$D$34</c:f>
              <c:numCache/>
            </c:numRef>
          </c:yVal>
          <c:smooth val="0"/>
        </c:ser>
        <c:ser>
          <c:idx val="1"/>
          <c:order val="1"/>
          <c:tx>
            <c:strRef>
              <c:f>'OE-AFG'!$E$27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'OE-AFG'!$B$28:$B$34</c:f>
              <c:numCache/>
            </c:numRef>
          </c:xVal>
          <c:yVal>
            <c:numRef>
              <c:f>'OE-AFG'!$E$28:$E$34</c:f>
              <c:numCache/>
            </c:numRef>
          </c:yVal>
          <c:smooth val="0"/>
        </c:ser>
        <c:axId val="47012135"/>
        <c:axId val="7177980"/>
      </c:scatterChart>
      <c:valAx>
        <c:axId val="47012135"/>
        <c:scaling>
          <c:orientation val="minMax"/>
          <c:max val="0.4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CG Location [m]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7980"/>
        <c:crosses val="autoZero"/>
        <c:crossBetween val="midCat"/>
        <c:dispUnits/>
        <c:majorUnit val="0.05"/>
        <c:minorUnit val="0.025"/>
      </c:valAx>
      <c:valAx>
        <c:axId val="7177980"/>
        <c:scaling>
          <c:orientation val="minMax"/>
          <c:max val="7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[kp]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135"/>
        <c:crossesAt val="0.2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Envelope OE-CTA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675"/>
          <c:w val="0.9662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'OE-AFG'!$D$40</c:f>
              <c:strCache>
                <c:ptCount val="1"/>
                <c:pt idx="0">
                  <c:v>Weight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'OE-AFG'!$B$41:$B$47</c:f>
              <c:numCache/>
            </c:numRef>
          </c:xVal>
          <c:yVal>
            <c:numRef>
              <c:f>'OE-AFG'!$D$41:$D$47</c:f>
              <c:numCache/>
            </c:numRef>
          </c:yVal>
          <c:smooth val="0"/>
        </c:ser>
        <c:ser>
          <c:idx val="1"/>
          <c:order val="1"/>
          <c:tx>
            <c:strRef>
              <c:f>'OE-AFG'!$E$40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'OE-AFG'!$B$41:$B$47</c:f>
              <c:numCache/>
            </c:numRef>
          </c:xVal>
          <c:yVal>
            <c:numRef>
              <c:f>'OE-AFG'!$E$41:$E$47</c:f>
              <c:numCache/>
            </c:numRef>
          </c:yVal>
          <c:smooth val="0"/>
        </c:ser>
        <c:axId val="26204877"/>
        <c:axId val="5119082"/>
      </c:scatterChart>
      <c:valAx>
        <c:axId val="26204877"/>
        <c:scaling>
          <c:orientation val="minMax"/>
          <c:max val="3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[mkg]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9082"/>
        <c:crossesAt val="500"/>
        <c:crossBetween val="midCat"/>
        <c:dispUnits/>
        <c:majorUnit val="50"/>
        <c:minorUnit val="10"/>
      </c:valAx>
      <c:valAx>
        <c:axId val="5119082"/>
        <c:scaling>
          <c:orientation val="minMax"/>
          <c:max val="7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[kp]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04877"/>
        <c:crossesAt val="50"/>
        <c:crossBetween val="midCat"/>
        <c:dispUnits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104775</xdr:rowOff>
    </xdr:from>
    <xdr:to>
      <xdr:col>5</xdr:col>
      <xdr:colOff>66675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47625" y="310515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85725</xdr:rowOff>
    </xdr:from>
    <xdr:to>
      <xdr:col>5</xdr:col>
      <xdr:colOff>66675</xdr:colOff>
      <xdr:row>51</xdr:row>
      <xdr:rowOff>76200</xdr:rowOff>
    </xdr:to>
    <xdr:graphicFrame>
      <xdr:nvGraphicFramePr>
        <xdr:cNvPr id="2" name="Chart 3"/>
        <xdr:cNvGraphicFramePr/>
      </xdr:nvGraphicFramePr>
      <xdr:xfrm>
        <a:off x="47625" y="5857875"/>
        <a:ext cx="3657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</xdr:colOff>
      <xdr:row>63</xdr:row>
      <xdr:rowOff>76200</xdr:rowOff>
    </xdr:from>
    <xdr:to>
      <xdr:col>5</xdr:col>
      <xdr:colOff>438150</xdr:colOff>
      <xdr:row>108</xdr:row>
      <xdr:rowOff>95250</xdr:rowOff>
    </xdr:to>
    <xdr:pic>
      <xdr:nvPicPr>
        <xdr:cNvPr id="3" name="Grafik 3" descr="AGT Start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0106025"/>
          <a:ext cx="4048125" cy="6467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3"/>
    <pageSetUpPr fitToPage="1"/>
  </sheetPr>
  <dimension ref="A1:J47"/>
  <sheetViews>
    <sheetView tabSelected="1" zoomScalePageLayoutView="0" workbookViewId="0" topLeftCell="A1">
      <selection activeCell="F53" sqref="A1:F53"/>
    </sheetView>
  </sheetViews>
  <sheetFormatPr defaultColWidth="9.140625" defaultRowHeight="12.75"/>
  <cols>
    <col min="1" max="1" width="15.00390625" style="15" customWidth="1"/>
    <col min="2" max="2" width="15.421875" style="15" customWidth="1"/>
    <col min="3" max="3" width="8.140625" style="15" customWidth="1"/>
    <col min="4" max="4" width="11.57421875" style="15" bestFit="1" customWidth="1"/>
    <col min="5" max="5" width="4.421875" style="15" customWidth="1"/>
    <col min="6" max="16384" width="9.140625" style="15" customWidth="1"/>
  </cols>
  <sheetData>
    <row r="1" ht="12" thickBot="1">
      <c r="A1" s="40" t="s">
        <v>24</v>
      </c>
    </row>
    <row r="2" spans="2:4" ht="12" thickBot="1">
      <c r="B2" s="18" t="s">
        <v>1</v>
      </c>
      <c r="C2" s="16" t="s">
        <v>2</v>
      </c>
      <c r="D2" s="17" t="s">
        <v>3</v>
      </c>
    </row>
    <row r="3" spans="1:4" ht="12" thickBot="1">
      <c r="A3" s="21" t="s">
        <v>4</v>
      </c>
      <c r="B3" s="48">
        <v>508.15</v>
      </c>
      <c r="C3" s="19">
        <v>0.319</v>
      </c>
      <c r="D3" s="20">
        <f>C3*B3</f>
        <v>162.09985</v>
      </c>
    </row>
    <row r="4" spans="1:4" ht="12" thickBot="1">
      <c r="A4" s="22" t="s">
        <v>5</v>
      </c>
      <c r="B4" s="53">
        <v>730</v>
      </c>
      <c r="D4" s="50" t="s">
        <v>22</v>
      </c>
    </row>
    <row r="5" spans="1:4" ht="12" thickBot="1">
      <c r="A5" s="24" t="s">
        <v>6</v>
      </c>
      <c r="B5" s="25" t="s">
        <v>7</v>
      </c>
      <c r="C5" s="23" t="s">
        <v>8</v>
      </c>
      <c r="D5" s="51">
        <f>B4-B3</f>
        <v>221.85000000000002</v>
      </c>
    </row>
    <row r="6" spans="1:3" ht="12" thickBot="1">
      <c r="A6" s="27" t="s">
        <v>9</v>
      </c>
      <c r="B6" s="46">
        <v>0.25</v>
      </c>
      <c r="C6" s="26">
        <v>560</v>
      </c>
    </row>
    <row r="7" spans="1:3" ht="12" thickBot="1">
      <c r="A7" s="27" t="s">
        <v>9</v>
      </c>
      <c r="B7" s="47">
        <v>0.25</v>
      </c>
      <c r="C7" s="26">
        <v>730</v>
      </c>
    </row>
    <row r="8" spans="1:3" ht="12" thickBot="1">
      <c r="A8" s="28" t="s">
        <v>10</v>
      </c>
      <c r="B8" s="46">
        <v>0.39</v>
      </c>
      <c r="C8" s="26"/>
    </row>
    <row r="9" ht="12" thickBot="1"/>
    <row r="10" spans="1:4" ht="12" thickBot="1">
      <c r="A10" s="41" t="s">
        <v>11</v>
      </c>
      <c r="B10" s="49" t="s">
        <v>1</v>
      </c>
      <c r="C10" s="29" t="s">
        <v>0</v>
      </c>
      <c r="D10" s="30" t="s">
        <v>3</v>
      </c>
    </row>
    <row r="11" spans="1:4" ht="11.25">
      <c r="A11" s="42" t="s">
        <v>12</v>
      </c>
      <c r="B11" s="11">
        <v>82</v>
      </c>
      <c r="C11" s="32">
        <v>0.143</v>
      </c>
      <c r="D11" s="33">
        <f>C11*B11</f>
        <v>11.725999999999999</v>
      </c>
    </row>
    <row r="12" spans="1:4" ht="11.25">
      <c r="A12" s="43" t="s">
        <v>13</v>
      </c>
      <c r="B12" s="12">
        <v>75</v>
      </c>
      <c r="C12" s="54">
        <v>0.143</v>
      </c>
      <c r="D12" s="33">
        <f>C12*B12</f>
        <v>10.725</v>
      </c>
    </row>
    <row r="13" spans="1:4" ht="11.25">
      <c r="A13" s="43"/>
      <c r="B13" s="12"/>
      <c r="C13" s="54"/>
      <c r="D13" s="33"/>
    </row>
    <row r="14" spans="1:4" ht="12" thickBot="1">
      <c r="A14" s="44" t="s">
        <v>14</v>
      </c>
      <c r="B14" s="13">
        <v>2</v>
      </c>
      <c r="C14" s="55">
        <v>0.824</v>
      </c>
      <c r="D14" s="33">
        <f>C14*B14</f>
        <v>1.648</v>
      </c>
    </row>
    <row r="15" spans="1:4" ht="11.25">
      <c r="A15" s="45" t="s">
        <v>19</v>
      </c>
      <c r="B15" s="14">
        <v>79</v>
      </c>
      <c r="C15" s="34" t="s">
        <v>23</v>
      </c>
      <c r="D15" s="17"/>
    </row>
    <row r="16" spans="1:4" ht="12" thickBot="1">
      <c r="A16" s="56" t="s">
        <v>15</v>
      </c>
      <c r="B16" s="59">
        <f>B15*0.72</f>
        <v>56.879999999999995</v>
      </c>
      <c r="C16" s="55">
        <v>0.824</v>
      </c>
      <c r="D16" s="33">
        <f>C16*B16</f>
        <v>46.869119999999995</v>
      </c>
    </row>
    <row r="17" ht="12" thickBot="1">
      <c r="A17" s="15" t="s">
        <v>16</v>
      </c>
    </row>
    <row r="18" spans="1:4" ht="11.25">
      <c r="A18" s="35" t="str">
        <f>IF(B18&lt;(B4+1),"TOW OK","Overload")</f>
        <v>TOW OK</v>
      </c>
      <c r="B18" s="57">
        <f>B16+B11+B12+B13+B14+B3</f>
        <v>724.03</v>
      </c>
      <c r="C18" s="36" t="s">
        <v>3</v>
      </c>
      <c r="D18" s="58">
        <f>D16+D14+D13+D12+D11+D3</f>
        <v>233.06797</v>
      </c>
    </row>
    <row r="19" spans="1:4" ht="12" thickBot="1">
      <c r="A19" s="60">
        <f>B4-B18</f>
        <v>5.970000000000027</v>
      </c>
      <c r="B19" s="37" t="s">
        <v>7</v>
      </c>
      <c r="C19" s="37"/>
      <c r="D19" s="38" t="s">
        <v>17</v>
      </c>
    </row>
    <row r="20" spans="1:4" ht="12" thickBot="1">
      <c r="A20" s="31" t="s">
        <v>18</v>
      </c>
      <c r="B20" s="52">
        <f>D18/B18</f>
        <v>0.32190374708230324</v>
      </c>
      <c r="C20" s="39"/>
      <c r="D20" s="39" t="str">
        <f>IF(B20&lt;B8,"OK","off Rear")</f>
        <v>OK</v>
      </c>
    </row>
    <row r="21" ht="11.25"/>
    <row r="22" ht="11.25"/>
    <row r="23" ht="11.25"/>
    <row r="24" ht="11.25"/>
    <row r="25" ht="11.25"/>
    <row r="26" ht="12" customHeight="1"/>
    <row r="27" spans="1:5" ht="12.75">
      <c r="A27" s="1"/>
      <c r="B27" s="2" t="s">
        <v>20</v>
      </c>
      <c r="C27" s="2"/>
      <c r="D27" s="2" t="s">
        <v>1</v>
      </c>
      <c r="E27" s="3"/>
    </row>
    <row r="28" spans="1:5" ht="12.75">
      <c r="A28" s="1"/>
      <c r="B28" s="2">
        <v>0.25</v>
      </c>
      <c r="C28" s="2"/>
      <c r="D28" s="2">
        <v>560</v>
      </c>
      <c r="E28" s="3" t="s">
        <v>21</v>
      </c>
    </row>
    <row r="29" spans="1:5" ht="12.75">
      <c r="A29" s="1"/>
      <c r="B29" s="2">
        <v>0.25</v>
      </c>
      <c r="C29" s="2"/>
      <c r="D29" s="2">
        <v>650</v>
      </c>
      <c r="E29" s="3"/>
    </row>
    <row r="30" spans="1:5" ht="12.75">
      <c r="A30" s="1"/>
      <c r="B30" s="2">
        <v>0.25</v>
      </c>
      <c r="C30" s="2"/>
      <c r="D30" s="2">
        <v>730</v>
      </c>
      <c r="E30" s="3"/>
    </row>
    <row r="31" spans="1:5" ht="12.75">
      <c r="A31" s="1"/>
      <c r="B31" s="2">
        <v>0.39</v>
      </c>
      <c r="C31" s="2"/>
      <c r="D31" s="2">
        <v>730</v>
      </c>
      <c r="E31" s="3"/>
    </row>
    <row r="32" spans="1:5" ht="12.75">
      <c r="A32" s="1"/>
      <c r="B32" s="2">
        <v>0.39</v>
      </c>
      <c r="C32" s="2"/>
      <c r="D32" s="2">
        <v>650</v>
      </c>
      <c r="E32" s="3"/>
    </row>
    <row r="33" spans="1:5" ht="12.75">
      <c r="A33" s="1"/>
      <c r="B33" s="2">
        <v>0.39</v>
      </c>
      <c r="C33" s="2"/>
      <c r="D33" s="2">
        <v>560</v>
      </c>
      <c r="E33" s="3"/>
    </row>
    <row r="34" spans="1:5" ht="12.75">
      <c r="A34" s="1"/>
      <c r="B34" s="4">
        <f>B20</f>
        <v>0.32190374708230324</v>
      </c>
      <c r="C34" s="4"/>
      <c r="D34" s="1"/>
      <c r="E34" s="4">
        <f>B18</f>
        <v>724.03</v>
      </c>
    </row>
    <row r="35" ht="11.25"/>
    <row r="36" ht="11.25"/>
    <row r="40" spans="2:10" s="1" customFormat="1" ht="15" customHeight="1">
      <c r="B40" s="5" t="s">
        <v>3</v>
      </c>
      <c r="C40" s="5"/>
      <c r="D40" s="5" t="s">
        <v>1</v>
      </c>
      <c r="F40" s="61"/>
      <c r="G40" s="3"/>
      <c r="H40" s="3"/>
      <c r="I40" s="3"/>
      <c r="J40" s="3"/>
    </row>
    <row r="41" spans="2:10" s="1" customFormat="1" ht="15" customHeight="1">
      <c r="B41" s="5">
        <v>140</v>
      </c>
      <c r="C41" s="5"/>
      <c r="D41" s="5">
        <v>560</v>
      </c>
      <c r="F41" s="61"/>
      <c r="G41" s="3"/>
      <c r="H41" s="3"/>
      <c r="I41" s="3"/>
      <c r="J41" s="3"/>
    </row>
    <row r="42" spans="2:10" s="1" customFormat="1" ht="15" customHeight="1">
      <c r="B42" s="5">
        <v>162</v>
      </c>
      <c r="C42" s="5" t="s">
        <v>21</v>
      </c>
      <c r="D42" s="5">
        <v>650</v>
      </c>
      <c r="E42" s="6"/>
      <c r="F42" s="61"/>
      <c r="G42" s="3"/>
      <c r="H42" s="3"/>
      <c r="I42" s="3"/>
      <c r="J42" s="3"/>
    </row>
    <row r="43" spans="2:10" s="1" customFormat="1" ht="15" customHeight="1">
      <c r="B43" s="5">
        <v>181</v>
      </c>
      <c r="C43" s="5"/>
      <c r="D43" s="5">
        <v>730</v>
      </c>
      <c r="F43" s="61"/>
      <c r="G43" s="3"/>
      <c r="H43" s="3"/>
      <c r="I43" s="3"/>
      <c r="J43" s="3"/>
    </row>
    <row r="44" spans="2:10" s="1" customFormat="1" ht="15" customHeight="1">
      <c r="B44" s="5">
        <v>282</v>
      </c>
      <c r="C44" s="5"/>
      <c r="D44" s="5">
        <v>730</v>
      </c>
      <c r="F44" s="61"/>
      <c r="G44" s="3"/>
      <c r="H44" s="3"/>
      <c r="I44" s="3"/>
      <c r="J44" s="3"/>
    </row>
    <row r="45" spans="2:10" s="1" customFormat="1" ht="15" customHeight="1">
      <c r="B45" s="7">
        <v>252</v>
      </c>
      <c r="C45" s="7"/>
      <c r="D45" s="7">
        <v>650</v>
      </c>
      <c r="F45" s="61"/>
      <c r="G45" s="3"/>
      <c r="H45" s="3"/>
      <c r="I45" s="3"/>
      <c r="J45" s="3"/>
    </row>
    <row r="46" spans="2:10" s="1" customFormat="1" ht="15" customHeight="1">
      <c r="B46" s="8">
        <v>218</v>
      </c>
      <c r="C46" s="8"/>
      <c r="D46" s="8">
        <v>560</v>
      </c>
      <c r="F46" s="61"/>
      <c r="G46" s="3"/>
      <c r="H46" s="3"/>
      <c r="I46" s="3"/>
      <c r="J46" s="3"/>
    </row>
    <row r="47" spans="2:10" s="1" customFormat="1" ht="15" customHeight="1">
      <c r="B47" s="10">
        <f>D18</f>
        <v>233.06797</v>
      </c>
      <c r="C47" s="3"/>
      <c r="D47" s="3"/>
      <c r="E47" s="9">
        <f>B18</f>
        <v>724.03</v>
      </c>
      <c r="F47" s="61"/>
      <c r="G47" s="3"/>
      <c r="H47" s="3"/>
      <c r="I47" s="3"/>
      <c r="J47" s="3"/>
    </row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</sheetData>
  <sheetProtection selectLockedCells="1"/>
  <protectedRanges>
    <protectedRange sqref="B11:B15" name="Range1"/>
  </protectedRanges>
  <conditionalFormatting sqref="C20:D20">
    <cfRule type="cellIs" priority="2" dxfId="5" operator="equal" stopIfTrue="1">
      <formula>"OK"</formula>
    </cfRule>
    <cfRule type="cellIs" priority="3" dxfId="3" operator="notEqual" stopIfTrue="1">
      <formula>"OK"</formula>
    </cfRule>
  </conditionalFormatting>
  <conditionalFormatting sqref="A18">
    <cfRule type="cellIs" priority="4" dxfId="3" operator="equal" stopIfTrue="1">
      <formula>"Overload"</formula>
    </cfRule>
  </conditionalFormatting>
  <conditionalFormatting sqref="B18">
    <cfRule type="cellIs" priority="5" dxfId="6" operator="greaterThan" stopIfTrue="1">
      <formula>$B$4+1</formula>
    </cfRule>
    <cfRule type="cellIs" priority="6" dxfId="1" operator="lessThan" stopIfTrue="1">
      <formula>$B$4-1</formula>
    </cfRule>
  </conditionalFormatting>
  <conditionalFormatting sqref="A19">
    <cfRule type="cellIs" priority="1" dxfId="0" operator="lessThan" stopIfTrue="1">
      <formula>0</formula>
    </cfRule>
  </conditionalFormatting>
  <printOptions/>
  <pageMargins left="0.11811023622047245" right="0.11811023622047245" top="0.5118110236220472" bottom="0.5905511811023623" header="0.5118110236220472" footer="0.5118110236220472"/>
  <pageSetup fitToHeight="1" fitToWidth="1" horizontalDpi="300" verticalDpi="300" orientation="portrait" paperSize="11" scale="41" r:id="rId4"/>
  <rowBreaks count="1" manualBreakCount="1">
    <brk id="2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bergmann</dc:creator>
  <cp:keywords/>
  <dc:description/>
  <cp:lastModifiedBy>PCR</cp:lastModifiedBy>
  <cp:lastPrinted>2015-07-31T10:36:24Z</cp:lastPrinted>
  <dcterms:created xsi:type="dcterms:W3CDTF">2005-02-26T15:45:38Z</dcterms:created>
  <dcterms:modified xsi:type="dcterms:W3CDTF">2015-07-31T10:36:31Z</dcterms:modified>
  <cp:category/>
  <cp:version/>
  <cp:contentType/>
  <cp:contentStatus/>
</cp:coreProperties>
</file>